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ross3vãos" sheetId="1" r:id="rId1"/>
    <sheet name="Cross4vãos" sheetId="2" r:id="rId2"/>
  </sheets>
  <definedNames/>
  <calcPr fullCalcOnLoad="1"/>
</workbook>
</file>

<file path=xl/sharedStrings.xml><?xml version="1.0" encoding="utf-8"?>
<sst xmlns="http://schemas.openxmlformats.org/spreadsheetml/2006/main" count="111" uniqueCount="45">
  <si>
    <t>Cálculo das rigidezes :</t>
  </si>
  <si>
    <t>Processo de Cross</t>
  </si>
  <si>
    <t>q1 =</t>
  </si>
  <si>
    <t>q2 =</t>
  </si>
  <si>
    <t>q3 =</t>
  </si>
  <si>
    <t>q4 =</t>
  </si>
  <si>
    <t>Rigidezes:</t>
  </si>
  <si>
    <t>Cargas distribuídas:</t>
  </si>
  <si>
    <t>Comprimentos dos vãos:</t>
  </si>
  <si>
    <t>L1=</t>
  </si>
  <si>
    <t>L2=</t>
  </si>
  <si>
    <t>L3=</t>
  </si>
  <si>
    <t>L4=</t>
  </si>
  <si>
    <t>EJ1=</t>
  </si>
  <si>
    <t>EJ2=</t>
  </si>
  <si>
    <t>EJ3=</t>
  </si>
  <si>
    <t>EJ4=</t>
  </si>
  <si>
    <t>Momentos de engastamento perfeito:</t>
  </si>
  <si>
    <t>Mb1=</t>
  </si>
  <si>
    <t>Mb2=</t>
  </si>
  <si>
    <t>Mc2=</t>
  </si>
  <si>
    <t>Mc1=</t>
  </si>
  <si>
    <t>k1=</t>
  </si>
  <si>
    <t>k2=</t>
  </si>
  <si>
    <t>k3=</t>
  </si>
  <si>
    <t>k4=</t>
  </si>
  <si>
    <t>Nó B</t>
  </si>
  <si>
    <t>Nó C</t>
  </si>
  <si>
    <t>Nó D</t>
  </si>
  <si>
    <t>d1=</t>
  </si>
  <si>
    <t>d2=</t>
  </si>
  <si>
    <t>d3=</t>
  </si>
  <si>
    <t>d4=</t>
  </si>
  <si>
    <t>®</t>
  </si>
  <si>
    <t>¬</t>
  </si>
  <si>
    <t>Reações de apoio;</t>
  </si>
  <si>
    <t>kN/m</t>
  </si>
  <si>
    <t>Coef. de distribuição :</t>
  </si>
  <si>
    <t>Md1=</t>
  </si>
  <si>
    <t>Md2=</t>
  </si>
  <si>
    <r>
      <t>V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=</t>
    </r>
  </si>
  <si>
    <r>
      <t>V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=</t>
    </r>
  </si>
  <si>
    <r>
      <t>V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=</t>
    </r>
  </si>
  <si>
    <r>
      <t>V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=</t>
    </r>
  </si>
  <si>
    <r>
      <t>V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>=</t>
    </r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</si>
</sst>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"/>
    <numFmt numFmtId="171" formatCode="0.0"/>
    <numFmt numFmtId="172" formatCode="0.00&quot; m&quot;"/>
    <numFmt numFmtId="173" formatCode="0.00&quot; kN/m&quot;"/>
    <numFmt numFmtId="174" formatCode="0.0&quot; m&quot;"/>
    <numFmt numFmtId="175" formatCode="0.0&quot; kN/m&quot;"/>
    <numFmt numFmtId="176" formatCode="0.00&quot; kN&quot;"/>
    <numFmt numFmtId="177" formatCode="0.0&quot; kN.m&quot;"/>
    <numFmt numFmtId="178" formatCode="0.00&quot; kN.m&quot;"/>
    <numFmt numFmtId="179" formatCode="0.000&quot; kN.m&quot;"/>
    <numFmt numFmtId="180" formatCode="0.0000000"/>
    <numFmt numFmtId="181" formatCode="0.000000"/>
    <numFmt numFmtId="182" formatCode="0.00000"/>
    <numFmt numFmtId="183" formatCode="0.0000"/>
    <numFmt numFmtId="184" formatCode="_(* #,##0.0_);_(* \(#,##0.0\);_(* &quot;-&quot;??_);_(@_)"/>
    <numFmt numFmtId="185" formatCode="_(* #,##0_);_(* \(#,##0\);_(* &quot;-&quot;??_);_(@_)"/>
  </numFmts>
  <fonts count="1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Symbol"/>
      <family val="1"/>
    </font>
    <font>
      <b/>
      <sz val="10"/>
      <color indexed="8"/>
      <name val="Times New Roman"/>
      <family val="1"/>
    </font>
    <font>
      <b/>
      <sz val="16"/>
      <color indexed="16"/>
      <name val="Arial"/>
      <family val="2"/>
    </font>
    <font>
      <b/>
      <sz val="10"/>
      <color indexed="8"/>
      <name val="Arial"/>
      <family val="2"/>
    </font>
    <font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2" fontId="5" fillId="0" borderId="1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left"/>
    </xf>
    <xf numFmtId="2" fontId="4" fillId="0" borderId="0" xfId="0" applyNumberFormat="1" applyFont="1" applyAlignment="1">
      <alignment horizontal="right"/>
    </xf>
    <xf numFmtId="2" fontId="4" fillId="0" borderId="5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left"/>
    </xf>
    <xf numFmtId="178" fontId="1" fillId="0" borderId="0" xfId="0" applyNumberFormat="1" applyFont="1" applyFill="1" applyBorder="1" applyAlignment="1">
      <alignment horizontal="left"/>
    </xf>
    <xf numFmtId="17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184" fontId="1" fillId="0" borderId="0" xfId="18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170" fontId="5" fillId="0" borderId="6" xfId="0" applyNumberFormat="1" applyFont="1" applyBorder="1" applyAlignment="1">
      <alignment horizontal="right"/>
    </xf>
    <xf numFmtId="170" fontId="5" fillId="0" borderId="6" xfId="0" applyNumberFormat="1" applyFont="1" applyBorder="1" applyAlignment="1">
      <alignment horizontal="left"/>
    </xf>
    <xf numFmtId="0" fontId="8" fillId="2" borderId="0" xfId="0" applyFont="1" applyFill="1" applyAlignment="1">
      <alignment horizontal="left"/>
    </xf>
    <xf numFmtId="0" fontId="0" fillId="0" borderId="1" xfId="0" applyFont="1" applyBorder="1" applyAlignment="1">
      <alignment/>
    </xf>
    <xf numFmtId="170" fontId="0" fillId="0" borderId="0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0" fillId="3" borderId="9" xfId="0" applyFill="1" applyBorder="1" applyAlignment="1">
      <alignment horizontal="right"/>
    </xf>
    <xf numFmtId="176" fontId="9" fillId="3" borderId="10" xfId="0" applyNumberFormat="1" applyFont="1" applyFill="1" applyBorder="1" applyAlignment="1">
      <alignment horizontal="left"/>
    </xf>
    <xf numFmtId="0" fontId="0" fillId="3" borderId="11" xfId="0" applyFill="1" applyBorder="1" applyAlignment="1">
      <alignment horizontal="right"/>
    </xf>
    <xf numFmtId="176" fontId="9" fillId="3" borderId="12" xfId="0" applyNumberFormat="1" applyFont="1" applyFill="1" applyBorder="1" applyAlignment="1">
      <alignment horizontal="left"/>
    </xf>
    <xf numFmtId="0" fontId="0" fillId="0" borderId="13" xfId="0" applyFont="1" applyBorder="1" applyAlignment="1">
      <alignment/>
    </xf>
    <xf numFmtId="2" fontId="5" fillId="3" borderId="14" xfId="0" applyNumberFormat="1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6</xdr:row>
      <xdr:rowOff>104775</xdr:rowOff>
    </xdr:from>
    <xdr:to>
      <xdr:col>10</xdr:col>
      <xdr:colOff>342900</xdr:colOff>
      <xdr:row>14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71575"/>
          <a:ext cx="36480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9</xdr:row>
      <xdr:rowOff>85725</xdr:rowOff>
    </xdr:from>
    <xdr:to>
      <xdr:col>13</xdr:col>
      <xdr:colOff>352425</xdr:colOff>
      <xdr:row>17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638300"/>
          <a:ext cx="46196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tabSelected="1" workbookViewId="0" topLeftCell="A1">
      <selection activeCell="A24" sqref="A24:A27"/>
    </sheetView>
  </sheetViews>
  <sheetFormatPr defaultColWidth="9.140625" defaultRowHeight="12.75"/>
  <cols>
    <col min="2" max="2" width="14.57421875" style="0" customWidth="1"/>
    <col min="3" max="3" width="7.421875" style="0" customWidth="1"/>
    <col min="4" max="6" width="6.7109375" style="0" customWidth="1"/>
    <col min="7" max="7" width="4.7109375" style="0" customWidth="1"/>
    <col min="8" max="11" width="6.7109375" style="0" customWidth="1"/>
  </cols>
  <sheetData>
    <row r="1" s="6" customFormat="1" ht="20.25">
      <c r="A1" s="31" t="s">
        <v>1</v>
      </c>
    </row>
    <row r="2" spans="1:9" s="4" customFormat="1" ht="12.75">
      <c r="A2" s="4" t="s">
        <v>8</v>
      </c>
      <c r="D2" s="4" t="s">
        <v>7</v>
      </c>
      <c r="E2" s="20"/>
      <c r="H2" s="4" t="s">
        <v>6</v>
      </c>
      <c r="I2" s="20"/>
    </row>
    <row r="3" spans="1:9" s="2" customFormat="1" ht="12.75">
      <c r="A3" s="1" t="s">
        <v>9</v>
      </c>
      <c r="B3" s="21">
        <v>3</v>
      </c>
      <c r="D3" s="1" t="s">
        <v>2</v>
      </c>
      <c r="E3" s="23">
        <v>8</v>
      </c>
      <c r="F3" s="2" t="s">
        <v>36</v>
      </c>
      <c r="H3" s="1" t="s">
        <v>13</v>
      </c>
      <c r="I3" s="19">
        <v>1</v>
      </c>
    </row>
    <row r="4" spans="1:9" s="2" customFormat="1" ht="12.75">
      <c r="A4" s="1" t="s">
        <v>10</v>
      </c>
      <c r="B4" s="21">
        <v>3</v>
      </c>
      <c r="D4" s="1" t="s">
        <v>3</v>
      </c>
      <c r="E4" s="23">
        <v>8</v>
      </c>
      <c r="F4" s="2" t="s">
        <v>36</v>
      </c>
      <c r="H4" s="1" t="s">
        <v>14</v>
      </c>
      <c r="I4" s="19">
        <v>1</v>
      </c>
    </row>
    <row r="5" spans="1:9" s="2" customFormat="1" ht="12.75">
      <c r="A5" s="1" t="s">
        <v>11</v>
      </c>
      <c r="B5" s="21">
        <v>4</v>
      </c>
      <c r="D5" s="1" t="s">
        <v>4</v>
      </c>
      <c r="E5" s="23">
        <v>8</v>
      </c>
      <c r="F5" s="2" t="s">
        <v>36</v>
      </c>
      <c r="H5" s="1" t="s">
        <v>15</v>
      </c>
      <c r="I5" s="19">
        <v>1</v>
      </c>
    </row>
    <row r="6" s="2" customFormat="1" ht="12.75"/>
    <row r="7" s="4" customFormat="1" ht="12.75">
      <c r="A7" s="5" t="s">
        <v>17</v>
      </c>
    </row>
    <row r="8" spans="1:2" s="2" customFormat="1" ht="12.75">
      <c r="A8" s="1" t="s">
        <v>19</v>
      </c>
      <c r="B8" s="17">
        <f>(E3*(B3*B3))/8</f>
        <v>9</v>
      </c>
    </row>
    <row r="9" spans="1:2" s="2" customFormat="1" ht="12.75">
      <c r="A9" s="1" t="s">
        <v>18</v>
      </c>
      <c r="B9" s="17">
        <f>(E4*(B4*B4))/12</f>
        <v>6</v>
      </c>
    </row>
    <row r="10" spans="1:2" s="2" customFormat="1" ht="12.75">
      <c r="A10" s="1" t="s">
        <v>21</v>
      </c>
      <c r="B10" s="17">
        <f>(E4*(B4*B4))/12</f>
        <v>6</v>
      </c>
    </row>
    <row r="11" spans="1:2" s="2" customFormat="1" ht="12.75">
      <c r="A11" s="1" t="s">
        <v>20</v>
      </c>
      <c r="B11" s="17">
        <f>(E5*(B5*B5))/8</f>
        <v>16</v>
      </c>
    </row>
    <row r="12" spans="1:2" s="2" customFormat="1" ht="12.75">
      <c r="A12" s="4" t="s">
        <v>0</v>
      </c>
      <c r="B12" s="5"/>
    </row>
    <row r="13" spans="1:2" s="2" customFormat="1" ht="12.75">
      <c r="A13" s="1" t="s">
        <v>22</v>
      </c>
      <c r="B13" s="18">
        <f>(3*I3)/B3</f>
        <v>1</v>
      </c>
    </row>
    <row r="14" spans="1:2" s="2" customFormat="1" ht="12.75">
      <c r="A14" s="1" t="s">
        <v>23</v>
      </c>
      <c r="B14" s="18">
        <f>(4*I4)/B4</f>
        <v>1.3333333333333333</v>
      </c>
    </row>
    <row r="15" spans="1:2" s="2" customFormat="1" ht="12.75">
      <c r="A15" s="1" t="s">
        <v>24</v>
      </c>
      <c r="B15" s="18">
        <f>(3*I5)/B5</f>
        <v>0.75</v>
      </c>
    </row>
    <row r="16" spans="1:10" s="2" customFormat="1" ht="13.5" thickBot="1">
      <c r="A16" s="4" t="s">
        <v>37</v>
      </c>
      <c r="B16" s="5"/>
      <c r="D16" s="32"/>
      <c r="E16" s="29">
        <f>B18</f>
        <v>0.4285714285714286</v>
      </c>
      <c r="F16" s="30">
        <f>B19</f>
        <v>0.5714285714285715</v>
      </c>
      <c r="G16" s="7"/>
      <c r="H16" s="29">
        <f>B21</f>
        <v>0.64</v>
      </c>
      <c r="I16" s="30">
        <f>B22</f>
        <v>0.36000000000000004</v>
      </c>
      <c r="J16" s="32"/>
    </row>
    <row r="17" spans="1:9" s="4" customFormat="1" ht="12.75">
      <c r="A17" s="2" t="s">
        <v>26</v>
      </c>
      <c r="B17" s="3"/>
      <c r="E17" s="25">
        <f>-B8</f>
        <v>-9</v>
      </c>
      <c r="F17" s="26">
        <f>B9</f>
        <v>6</v>
      </c>
      <c r="G17" s="27"/>
      <c r="H17" s="25">
        <f>-B10</f>
        <v>-6</v>
      </c>
      <c r="I17" s="26">
        <f>B11</f>
        <v>16</v>
      </c>
    </row>
    <row r="18" spans="1:9" s="2" customFormat="1" ht="12.75">
      <c r="A18" s="1" t="s">
        <v>29</v>
      </c>
      <c r="B18" s="18">
        <f>B13/(B13+B14)</f>
        <v>0.4285714285714286</v>
      </c>
      <c r="E18" s="11">
        <f>ROUND(-SUM(E17:F17)*$E$16,2)</f>
        <v>1.29</v>
      </c>
      <c r="F18" s="12">
        <f>-SUM(E17:F17)-E18</f>
        <v>1.71</v>
      </c>
      <c r="G18" s="22" t="s">
        <v>33</v>
      </c>
      <c r="H18" s="13">
        <f>ROUND(F18/2,2)</f>
        <v>0.86</v>
      </c>
      <c r="I18" s="9"/>
    </row>
    <row r="19" spans="1:9" s="2" customFormat="1" ht="12.75">
      <c r="A19" s="1" t="s">
        <v>30</v>
      </c>
      <c r="B19" s="18">
        <f>B14/(B13+B14)</f>
        <v>0.5714285714285715</v>
      </c>
      <c r="E19" s="13"/>
      <c r="F19" s="9">
        <f>ROUND(H19/2,2)</f>
        <v>-3.48</v>
      </c>
      <c r="G19" s="22" t="s">
        <v>34</v>
      </c>
      <c r="H19" s="11">
        <f>ROUND(-SUM(H17:I18)*$H$16,2)</f>
        <v>-6.95</v>
      </c>
      <c r="I19" s="12">
        <f>-SUM(H17:I18)-H19</f>
        <v>-3.9099999999999993</v>
      </c>
    </row>
    <row r="20" spans="1:9" s="2" customFormat="1" ht="12.75">
      <c r="A20" s="2" t="s">
        <v>27</v>
      </c>
      <c r="B20" s="3"/>
      <c r="E20" s="11">
        <f>ROUND(-SUM(E19:F19)*$E$16,2)</f>
        <v>1.49</v>
      </c>
      <c r="F20" s="12">
        <f>-SUM(E19:F19)-E20</f>
        <v>1.99</v>
      </c>
      <c r="G20" s="22" t="s">
        <v>33</v>
      </c>
      <c r="H20" s="13">
        <f>ROUND(F20/2,2)</f>
        <v>1</v>
      </c>
      <c r="I20" s="9"/>
    </row>
    <row r="21" spans="1:9" ht="12.75">
      <c r="A21" s="1" t="s">
        <v>30</v>
      </c>
      <c r="B21" s="18">
        <f>B14/(B14+B15)</f>
        <v>0.64</v>
      </c>
      <c r="E21" s="8"/>
      <c r="F21" s="9">
        <f>ROUND(H21/2,2)</f>
        <v>-0.32</v>
      </c>
      <c r="G21" s="22" t="s">
        <v>34</v>
      </c>
      <c r="H21" s="11">
        <f>ROUND(-SUM(H20:I20)*$H$16,2)</f>
        <v>-0.64</v>
      </c>
      <c r="I21" s="12">
        <f>-SUM(H20:I20)-H21</f>
        <v>-0.36</v>
      </c>
    </row>
    <row r="22" spans="1:9" ht="13.5" thickBot="1">
      <c r="A22" s="1" t="s">
        <v>31</v>
      </c>
      <c r="B22" s="18">
        <f>B15/(B14+B15)</f>
        <v>0.36000000000000004</v>
      </c>
      <c r="E22" s="11">
        <f>ROUND(-SUM(E21:F21)*$E$16,2)</f>
        <v>0.14</v>
      </c>
      <c r="F22" s="12">
        <f>-SUM(E21:F21)-E22</f>
        <v>0.18</v>
      </c>
      <c r="G22" s="22" t="s">
        <v>33</v>
      </c>
      <c r="H22" s="13">
        <f>ROUND(F22/2,2)</f>
        <v>0.09</v>
      </c>
      <c r="I22" s="9"/>
    </row>
    <row r="23" spans="1:9" ht="12.75">
      <c r="A23" s="34" t="s">
        <v>35</v>
      </c>
      <c r="B23" s="35"/>
      <c r="E23" s="8"/>
      <c r="F23" s="9">
        <f>ROUND(H23/2,2)</f>
        <v>-0.03</v>
      </c>
      <c r="G23" s="22" t="s">
        <v>34</v>
      </c>
      <c r="H23" s="11">
        <f>ROUND(-SUM(H22:I22)*$H$16,2)</f>
        <v>-0.06</v>
      </c>
      <c r="I23" s="12">
        <f>-SUM(H22:I22)-H23</f>
        <v>-0.03</v>
      </c>
    </row>
    <row r="24" spans="1:9" s="4" customFormat="1" ht="15.75">
      <c r="A24" s="36" t="s">
        <v>40</v>
      </c>
      <c r="B24" s="37">
        <f>E3*B3/2+E28/B3</f>
        <v>9.976666666666667</v>
      </c>
      <c r="E24" s="11">
        <f>ROUND(-SUM(E23:F23)*$E$16,2)</f>
        <v>0.01</v>
      </c>
      <c r="F24" s="12">
        <f>-SUM(E23:F23)-E24</f>
        <v>0.019999999999999997</v>
      </c>
      <c r="G24" s="22" t="s">
        <v>33</v>
      </c>
      <c r="H24" s="13">
        <f>ROUND(F24/2,2)</f>
        <v>0.01</v>
      </c>
      <c r="I24" s="9"/>
    </row>
    <row r="25" spans="1:9" ht="15.75">
      <c r="A25" s="36" t="s">
        <v>41</v>
      </c>
      <c r="B25" s="37">
        <f>(E4*(B4^2)/2+E3*B3*(B4+B3/2)-B24*(B3+B4)+H28)/B4</f>
        <v>24.146666666666665</v>
      </c>
      <c r="E25" s="8"/>
      <c r="F25" s="9">
        <f>ROUND(H25/2,2)</f>
        <v>-0.01</v>
      </c>
      <c r="G25" s="22" t="s">
        <v>34</v>
      </c>
      <c r="H25" s="11">
        <f>ROUND(-SUM(H24:I24)*$H$16,2)</f>
        <v>-0.01</v>
      </c>
      <c r="I25" s="12">
        <f>-SUM(H24:I24)-H25</f>
        <v>0</v>
      </c>
    </row>
    <row r="26" spans="1:9" ht="15.75">
      <c r="A26" s="36" t="s">
        <v>42</v>
      </c>
      <c r="B26" s="37">
        <f>(E3*B3+E4*B4+E5*B5)-B24-B25-B27</f>
        <v>32.80166666666668</v>
      </c>
      <c r="E26" s="11">
        <f>ROUND(-SUM(E25:F25)*$E$16,2)</f>
        <v>0</v>
      </c>
      <c r="F26" s="12">
        <f>-SUM(E25:F25)-E26</f>
        <v>0.01</v>
      </c>
      <c r="G26" s="22"/>
      <c r="H26" s="8"/>
      <c r="I26" s="10"/>
    </row>
    <row r="27" spans="1:9" ht="16.5" thickBot="1">
      <c r="A27" s="38" t="s">
        <v>43</v>
      </c>
      <c r="B27" s="39">
        <f>B5*E5/2-I28/B5</f>
        <v>13.075</v>
      </c>
      <c r="E27" s="8"/>
      <c r="F27" s="10"/>
      <c r="G27" s="10"/>
      <c r="H27" s="8"/>
      <c r="I27" s="10"/>
    </row>
    <row r="28" spans="2:9" ht="12.75">
      <c r="B28" s="24"/>
      <c r="C28" s="10"/>
      <c r="E28" s="41">
        <f>SUM(E17:E26)</f>
        <v>-6.07</v>
      </c>
      <c r="F28" s="41">
        <f>SUM(F17:F26)</f>
        <v>6.069999999999999</v>
      </c>
      <c r="G28" s="10"/>
      <c r="H28" s="41">
        <f>SUM(H17:H26)</f>
        <v>-11.700000000000001</v>
      </c>
      <c r="I28" s="41">
        <f>SUM(I17:I26)</f>
        <v>11.700000000000001</v>
      </c>
    </row>
  </sheetData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r:id="rId2"/>
  <ignoredErrors>
    <ignoredError sqref="B1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workbookViewId="0" topLeftCell="A1">
      <selection activeCell="K35" sqref="K35:L35"/>
    </sheetView>
  </sheetViews>
  <sheetFormatPr defaultColWidth="9.140625" defaultRowHeight="12.75"/>
  <cols>
    <col min="2" max="2" width="14.57421875" style="0" customWidth="1"/>
    <col min="3" max="3" width="7.421875" style="0" customWidth="1"/>
    <col min="4" max="6" width="6.7109375" style="0" customWidth="1"/>
    <col min="7" max="7" width="3.7109375" style="0" customWidth="1"/>
    <col min="8" max="9" width="6.7109375" style="0" customWidth="1"/>
    <col min="10" max="10" width="3.7109375" style="0" customWidth="1"/>
    <col min="11" max="12" width="6.7109375" style="0" customWidth="1"/>
    <col min="13" max="13" width="3.8515625" style="0" customWidth="1"/>
  </cols>
  <sheetData>
    <row r="1" s="6" customFormat="1" ht="20.25">
      <c r="A1" s="31" t="s">
        <v>1</v>
      </c>
    </row>
    <row r="2" spans="1:9" s="4" customFormat="1" ht="12.75">
      <c r="A2" s="4" t="s">
        <v>8</v>
      </c>
      <c r="D2" s="4" t="s">
        <v>7</v>
      </c>
      <c r="E2" s="20"/>
      <c r="H2" s="4" t="s">
        <v>6</v>
      </c>
      <c r="I2" s="20"/>
    </row>
    <row r="3" spans="1:9" s="2" customFormat="1" ht="12.75">
      <c r="A3" s="1" t="s">
        <v>9</v>
      </c>
      <c r="B3" s="21">
        <v>6</v>
      </c>
      <c r="D3" s="1" t="s">
        <v>2</v>
      </c>
      <c r="E3" s="23">
        <v>8</v>
      </c>
      <c r="F3" s="2" t="s">
        <v>36</v>
      </c>
      <c r="H3" s="1" t="s">
        <v>13</v>
      </c>
      <c r="I3" s="19">
        <v>1</v>
      </c>
    </row>
    <row r="4" spans="1:9" s="2" customFormat="1" ht="12.75">
      <c r="A4" s="1" t="s">
        <v>10</v>
      </c>
      <c r="B4" s="21">
        <v>6</v>
      </c>
      <c r="D4" s="1" t="s">
        <v>3</v>
      </c>
      <c r="E4" s="23">
        <v>8</v>
      </c>
      <c r="F4" s="2" t="s">
        <v>36</v>
      </c>
      <c r="H4" s="1" t="s">
        <v>14</v>
      </c>
      <c r="I4" s="19">
        <v>1</v>
      </c>
    </row>
    <row r="5" spans="1:9" s="2" customFormat="1" ht="12.75">
      <c r="A5" s="1" t="s">
        <v>11</v>
      </c>
      <c r="B5" s="21">
        <v>8</v>
      </c>
      <c r="D5" s="1" t="s">
        <v>4</v>
      </c>
      <c r="E5" s="23">
        <v>8</v>
      </c>
      <c r="F5" s="2" t="s">
        <v>36</v>
      </c>
      <c r="H5" s="1" t="s">
        <v>15</v>
      </c>
      <c r="I5" s="19">
        <v>1</v>
      </c>
    </row>
    <row r="6" spans="1:9" s="2" customFormat="1" ht="12.75">
      <c r="A6" s="1" t="s">
        <v>12</v>
      </c>
      <c r="B6" s="21">
        <v>10</v>
      </c>
      <c r="D6" s="1" t="s">
        <v>5</v>
      </c>
      <c r="E6" s="23">
        <v>12</v>
      </c>
      <c r="F6" s="2" t="s">
        <v>36</v>
      </c>
      <c r="H6" s="1" t="s">
        <v>16</v>
      </c>
      <c r="I6" s="19">
        <v>4</v>
      </c>
    </row>
    <row r="7" s="2" customFormat="1" ht="12.75"/>
    <row r="8" s="4" customFormat="1" ht="12.75">
      <c r="A8" s="5" t="s">
        <v>17</v>
      </c>
    </row>
    <row r="9" spans="1:2" s="2" customFormat="1" ht="12.75">
      <c r="A9" s="1" t="s">
        <v>18</v>
      </c>
      <c r="B9" s="17">
        <f>(E3*(B3*B3))/8</f>
        <v>36</v>
      </c>
    </row>
    <row r="10" spans="1:2" s="2" customFormat="1" ht="12.75">
      <c r="A10" s="1" t="s">
        <v>19</v>
      </c>
      <c r="B10" s="17">
        <f>(E4*(B4*B4))/12</f>
        <v>24</v>
      </c>
    </row>
    <row r="11" spans="1:2" s="2" customFormat="1" ht="12.75">
      <c r="A11" s="1" t="s">
        <v>21</v>
      </c>
      <c r="B11" s="17">
        <f>(E4*(B4*B4))/12</f>
        <v>24</v>
      </c>
    </row>
    <row r="12" spans="1:2" s="2" customFormat="1" ht="12.75">
      <c r="A12" s="1" t="s">
        <v>20</v>
      </c>
      <c r="B12" s="17">
        <f>(E5*(B5*B5))/12</f>
        <v>42.666666666666664</v>
      </c>
    </row>
    <row r="13" spans="1:2" s="2" customFormat="1" ht="12.75">
      <c r="A13" s="1" t="s">
        <v>38</v>
      </c>
      <c r="B13" s="17">
        <f>(E4*(B5*B5))/12</f>
        <v>42.666666666666664</v>
      </c>
    </row>
    <row r="14" spans="1:2" s="2" customFormat="1" ht="12.75">
      <c r="A14" s="1" t="s">
        <v>39</v>
      </c>
      <c r="B14" s="17">
        <f>(E6*(B6*B6))/8</f>
        <v>150</v>
      </c>
    </row>
    <row r="15" spans="1:2" s="2" customFormat="1" ht="12.75">
      <c r="A15" s="4" t="s">
        <v>0</v>
      </c>
      <c r="B15" s="5"/>
    </row>
    <row r="16" spans="1:2" s="2" customFormat="1" ht="12.75">
      <c r="A16" s="1" t="s">
        <v>22</v>
      </c>
      <c r="B16" s="18">
        <f>(3*I3)/B3</f>
        <v>0.5</v>
      </c>
    </row>
    <row r="17" spans="1:2" s="2" customFormat="1" ht="12.75">
      <c r="A17" s="1" t="s">
        <v>23</v>
      </c>
      <c r="B17" s="18">
        <f>(4*I4)/B4</f>
        <v>0.6666666666666666</v>
      </c>
    </row>
    <row r="18" spans="1:2" s="2" customFormat="1" ht="12.75">
      <c r="A18" s="1" t="s">
        <v>24</v>
      </c>
      <c r="B18" s="18">
        <f>(4*I5)/B5</f>
        <v>0.5</v>
      </c>
    </row>
    <row r="19" spans="1:13" s="2" customFormat="1" ht="13.5" thickBot="1">
      <c r="A19" s="1" t="s">
        <v>25</v>
      </c>
      <c r="B19" s="18">
        <f>(3*I6)/B6</f>
        <v>1.2</v>
      </c>
      <c r="D19" s="32"/>
      <c r="E19" s="15">
        <f>B22</f>
        <v>0.4285714285714286</v>
      </c>
      <c r="F19" s="16">
        <f>B23</f>
        <v>0.5714285714285715</v>
      </c>
      <c r="G19" s="7"/>
      <c r="H19" s="15">
        <f>B25</f>
        <v>0.5714285714285715</v>
      </c>
      <c r="I19" s="16">
        <f>B26</f>
        <v>0.4285714285714286</v>
      </c>
      <c r="J19" s="7"/>
      <c r="K19" s="15">
        <f>B28</f>
        <v>0.29411764705882354</v>
      </c>
      <c r="L19" s="16">
        <f>B29</f>
        <v>0.7058823529411765</v>
      </c>
      <c r="M19" s="40"/>
    </row>
    <row r="20" spans="1:12" s="4" customFormat="1" ht="12.75">
      <c r="A20" s="4" t="s">
        <v>37</v>
      </c>
      <c r="B20" s="5"/>
      <c r="E20" s="25">
        <f>-B9</f>
        <v>-36</v>
      </c>
      <c r="F20" s="26">
        <f>B10</f>
        <v>24</v>
      </c>
      <c r="G20" s="27"/>
      <c r="H20" s="25">
        <f>-B11</f>
        <v>-24</v>
      </c>
      <c r="I20" s="26">
        <f>B12</f>
        <v>42.666666666666664</v>
      </c>
      <c r="J20" s="27"/>
      <c r="K20" s="25">
        <f>-B13</f>
        <v>-42.666666666666664</v>
      </c>
      <c r="L20" s="26">
        <f>B14</f>
        <v>150</v>
      </c>
    </row>
    <row r="21" spans="1:12" s="2" customFormat="1" ht="12.75">
      <c r="A21" s="2" t="s">
        <v>26</v>
      </c>
      <c r="B21" s="3"/>
      <c r="E21" s="11">
        <f>ROUND(-SUM(E20:F20)*E19,2)</f>
        <v>5.14</v>
      </c>
      <c r="F21" s="12">
        <f>-SUM(E20:F20)-E21</f>
        <v>6.86</v>
      </c>
      <c r="G21" s="22" t="s">
        <v>33</v>
      </c>
      <c r="H21" s="13">
        <f>ROUND(F21/2,2)</f>
        <v>3.43</v>
      </c>
      <c r="I21" s="9"/>
      <c r="J21" s="10"/>
      <c r="K21" s="13"/>
      <c r="L21" s="9"/>
    </row>
    <row r="22" spans="1:12" s="2" customFormat="1" ht="12.75">
      <c r="A22" s="1" t="s">
        <v>29</v>
      </c>
      <c r="B22" s="18">
        <f>B16/(B16+B17)</f>
        <v>0.4285714285714286</v>
      </c>
      <c r="E22" s="13"/>
      <c r="F22" s="9">
        <f>ROUND(H22/2,2)</f>
        <v>-6.32</v>
      </c>
      <c r="G22" s="22" t="s">
        <v>34</v>
      </c>
      <c r="H22" s="11">
        <f>ROUND(-SUM(H20:I21)*H19,2)</f>
        <v>-12.63</v>
      </c>
      <c r="I22" s="12">
        <f>-SUM(H20:I21)-H22</f>
        <v>-9.466666666666663</v>
      </c>
      <c r="J22" s="22" t="s">
        <v>33</v>
      </c>
      <c r="K22" s="13">
        <f>ROUND(I22/2,2)</f>
        <v>-4.73</v>
      </c>
      <c r="L22" s="9"/>
    </row>
    <row r="23" spans="1:12" s="2" customFormat="1" ht="12.75">
      <c r="A23" s="1" t="s">
        <v>30</v>
      </c>
      <c r="B23" s="18">
        <f>B17/(B16+B17)</f>
        <v>0.5714285714285715</v>
      </c>
      <c r="E23" s="13"/>
      <c r="F23" s="9"/>
      <c r="G23" s="10"/>
      <c r="H23" s="13"/>
      <c r="I23" s="9">
        <f>ROUND(K23/2,2)</f>
        <v>-15.09</v>
      </c>
      <c r="J23" s="22" t="s">
        <v>34</v>
      </c>
      <c r="K23" s="11">
        <f>ROUND(-SUM(K20:L22)*$K$19,2)</f>
        <v>-30.18</v>
      </c>
      <c r="L23" s="12">
        <f>-SUM(K20:L22)-K23</f>
        <v>-72.42333333333335</v>
      </c>
    </row>
    <row r="24" spans="1:12" ht="12.75">
      <c r="A24" s="2" t="s">
        <v>27</v>
      </c>
      <c r="B24" s="33"/>
      <c r="E24" s="13"/>
      <c r="F24" s="9">
        <f>ROUND(H24/2,2)</f>
        <v>4.31</v>
      </c>
      <c r="G24" s="22" t="s">
        <v>34</v>
      </c>
      <c r="H24" s="11">
        <f>ROUND(-SUM(H23:I23)*$H$19,2)</f>
        <v>8.62</v>
      </c>
      <c r="I24" s="12">
        <f>-SUM(H23:I23)-H24</f>
        <v>6.470000000000001</v>
      </c>
      <c r="J24" s="22" t="s">
        <v>33</v>
      </c>
      <c r="K24" s="13">
        <f>ROUND(I24/2,2)</f>
        <v>3.24</v>
      </c>
      <c r="L24" s="9"/>
    </row>
    <row r="25" spans="1:12" ht="12.75">
      <c r="A25" s="1" t="s">
        <v>30</v>
      </c>
      <c r="B25" s="18">
        <f>B17/(B17+B18)</f>
        <v>0.5714285714285715</v>
      </c>
      <c r="E25" s="11">
        <f>ROUND(-SUM(E22:F24)*$E$19,2)</f>
        <v>0.86</v>
      </c>
      <c r="F25" s="12">
        <f>-SUM(E22:F24)-E25</f>
        <v>1.1500000000000008</v>
      </c>
      <c r="G25" s="22" t="s">
        <v>33</v>
      </c>
      <c r="H25" s="13">
        <f>ROUND(F25/2,2)</f>
        <v>0.58</v>
      </c>
      <c r="I25" s="9"/>
      <c r="J25" s="10"/>
      <c r="K25" s="13"/>
      <c r="L25" s="9"/>
    </row>
    <row r="26" spans="1:12" ht="12.75">
      <c r="A26" s="1" t="s">
        <v>31</v>
      </c>
      <c r="B26" s="18">
        <f>B18/(B17+B18)</f>
        <v>0.4285714285714286</v>
      </c>
      <c r="E26" s="13"/>
      <c r="F26" s="9">
        <f>ROUND(H26/2,2)</f>
        <v>-0.17</v>
      </c>
      <c r="G26" s="22" t="s">
        <v>34</v>
      </c>
      <c r="H26" s="11">
        <f>ROUND(-SUM(H25:I25)*$H$19,2)</f>
        <v>-0.33</v>
      </c>
      <c r="I26" s="12">
        <f>-SUM(H25:I25)-H26</f>
        <v>-0.24999999999999994</v>
      </c>
      <c r="J26" s="22" t="s">
        <v>33</v>
      </c>
      <c r="K26" s="13">
        <f>ROUND(I26/2,2)</f>
        <v>-0.13</v>
      </c>
      <c r="L26" s="9"/>
    </row>
    <row r="27" spans="1:12" ht="12.75">
      <c r="A27" s="2" t="s">
        <v>28</v>
      </c>
      <c r="B27" s="33"/>
      <c r="E27" s="13"/>
      <c r="F27" s="9"/>
      <c r="G27" s="10"/>
      <c r="H27" s="13"/>
      <c r="I27" s="9">
        <f>ROUND(K27/2,2)</f>
        <v>-0.46</v>
      </c>
      <c r="J27" s="22" t="s">
        <v>34</v>
      </c>
      <c r="K27" s="11">
        <f>ROUND(-SUM(K24:L26)*$K$19,2)</f>
        <v>-0.91</v>
      </c>
      <c r="L27" s="12">
        <f>-SUM(K24:L26)-K27</f>
        <v>-2.2</v>
      </c>
    </row>
    <row r="28" spans="1:12" ht="12.75">
      <c r="A28" s="1" t="s">
        <v>31</v>
      </c>
      <c r="B28" s="18">
        <f>B18/(B18+B19)</f>
        <v>0.29411764705882354</v>
      </c>
      <c r="E28" s="13"/>
      <c r="F28" s="9">
        <f>ROUND(H28/2,2)</f>
        <v>0.13</v>
      </c>
      <c r="G28" s="22" t="s">
        <v>34</v>
      </c>
      <c r="H28" s="11">
        <f>ROUND(-SUM(H27:I27)*$H$19,2)</f>
        <v>0.26</v>
      </c>
      <c r="I28" s="12">
        <f>-SUM(H27:I27)-H28</f>
        <v>0.2</v>
      </c>
      <c r="J28" s="22" t="s">
        <v>33</v>
      </c>
      <c r="K28" s="13">
        <f>ROUND(I28/2,2)</f>
        <v>0.1</v>
      </c>
      <c r="L28" s="9"/>
    </row>
    <row r="29" spans="1:12" ht="13.5" thickBot="1">
      <c r="A29" s="1" t="s">
        <v>32</v>
      </c>
      <c r="B29" s="18">
        <f>B19/(B19+B18)</f>
        <v>0.7058823529411765</v>
      </c>
      <c r="E29" s="11">
        <f>ROUND(-SUM(E26:F28)*$E$19,2)</f>
        <v>0.02</v>
      </c>
      <c r="F29" s="12">
        <f>-SUM(E26:F28)-E29</f>
        <v>0.020000000000000007</v>
      </c>
      <c r="G29" s="22" t="s">
        <v>33</v>
      </c>
      <c r="H29" s="13">
        <f>ROUND(F29/2,2)</f>
        <v>0.01</v>
      </c>
      <c r="I29" s="9"/>
      <c r="J29" s="10"/>
      <c r="K29" s="8"/>
      <c r="L29" s="9"/>
    </row>
    <row r="30" spans="1:12" s="4" customFormat="1" ht="12.75">
      <c r="A30" s="34" t="s">
        <v>35</v>
      </c>
      <c r="B30" s="35"/>
      <c r="E30" s="13"/>
      <c r="F30" s="9">
        <f>ROUND(H30/2,2)</f>
        <v>-0.01</v>
      </c>
      <c r="G30" s="22" t="s">
        <v>34</v>
      </c>
      <c r="H30" s="11">
        <f>ROUND(-SUM(H29:I29)*$H$19,2)</f>
        <v>-0.01</v>
      </c>
      <c r="I30" s="12">
        <f>-SUM(H29:I29)-H30</f>
        <v>0</v>
      </c>
      <c r="J30" s="22" t="s">
        <v>33</v>
      </c>
      <c r="K30" s="13">
        <f>ROUND(I30/2,2)</f>
        <v>0</v>
      </c>
      <c r="L30" s="9"/>
    </row>
    <row r="31" spans="1:12" ht="15.75">
      <c r="A31" s="36" t="s">
        <v>40</v>
      </c>
      <c r="B31" s="37">
        <f>E3*B3/2+E35/B3</f>
        <v>19.003333333333334</v>
      </c>
      <c r="E31" s="13"/>
      <c r="F31" s="9"/>
      <c r="G31" s="10"/>
      <c r="H31" s="13"/>
      <c r="I31" s="9">
        <f>ROUND(K31/2,2)</f>
        <v>-0.02</v>
      </c>
      <c r="J31" s="22" t="s">
        <v>34</v>
      </c>
      <c r="K31" s="11">
        <f>ROUND(-SUM(K28:L30)*$K$19,2)</f>
        <v>-0.03</v>
      </c>
      <c r="L31" s="12">
        <f>-SUM(K28:L30)-K31</f>
        <v>-0.07</v>
      </c>
    </row>
    <row r="32" spans="1:12" ht="15.75">
      <c r="A32" s="36" t="s">
        <v>41</v>
      </c>
      <c r="B32" s="37">
        <f>(E4*(B4^2)/2+E3*B3*(B4+B3/2)-B31*(B3+B4)+H35)/B4</f>
        <v>53.98333333333333</v>
      </c>
      <c r="E32" s="13"/>
      <c r="F32" s="9">
        <f>ROUND(H32/2,2)</f>
        <v>0.01</v>
      </c>
      <c r="G32" s="22" t="s">
        <v>34</v>
      </c>
      <c r="H32" s="11">
        <f>ROUND(-SUM(H31:I31)*$H$19,2)</f>
        <v>0.01</v>
      </c>
      <c r="I32" s="12">
        <f>-SUM(H31:I31)-H32</f>
        <v>0.01</v>
      </c>
      <c r="J32" s="22" t="s">
        <v>33</v>
      </c>
      <c r="K32" s="13">
        <f>ROUND(I32/2,2)</f>
        <v>0.01</v>
      </c>
      <c r="L32" s="9"/>
    </row>
    <row r="33" spans="1:12" ht="15.75">
      <c r="A33" s="36" t="s">
        <v>42</v>
      </c>
      <c r="B33" s="37">
        <f>(E3*B3+E4*B4+E5*B5+E6*B6)-B31-B32-B34-B35</f>
        <v>48.60875000000002</v>
      </c>
      <c r="E33" s="11">
        <f>ROUND(-SUM(E30:F32)*$E$19,2)</f>
        <v>0</v>
      </c>
      <c r="F33" s="12">
        <f>-SUM(E30:F32)-E33</f>
        <v>0</v>
      </c>
      <c r="G33" s="10"/>
      <c r="H33" s="13"/>
      <c r="I33" s="9"/>
      <c r="J33" s="10"/>
      <c r="K33" s="11">
        <f>ROUND(-SUM(K32:L32)*$K$19,2)</f>
        <v>0</v>
      </c>
      <c r="L33" s="12">
        <f>-SUM(K32:L32)-K33</f>
        <v>-0.01</v>
      </c>
    </row>
    <row r="34" spans="1:12" ht="15.75">
      <c r="A34" s="36" t="s">
        <v>43</v>
      </c>
      <c r="B34" s="37">
        <f>(E5*(B5^2)/2+E6*B6*(B5+B6/2)-B35*(B5+B6)+H35)/B5</f>
        <v>105.93424999999999</v>
      </c>
      <c r="E34" s="14"/>
      <c r="F34" s="9"/>
      <c r="G34" s="10"/>
      <c r="H34" s="8"/>
      <c r="I34" s="9"/>
      <c r="J34" s="10"/>
      <c r="K34" s="8"/>
      <c r="L34" s="9"/>
    </row>
    <row r="35" spans="1:12" ht="16.5" thickBot="1">
      <c r="A35" s="38" t="s">
        <v>44</v>
      </c>
      <c r="B35" s="39">
        <f>E6*B6/2-L35/B6</f>
        <v>52.470333333333336</v>
      </c>
      <c r="E35" s="41">
        <f>SUM(E20:E34)</f>
        <v>-29.98</v>
      </c>
      <c r="F35" s="41">
        <f>SUM(F20:F34)</f>
        <v>29.979999999999997</v>
      </c>
      <c r="G35" s="28"/>
      <c r="H35" s="41">
        <f>SUM(H20:H34)</f>
        <v>-24.060000000000002</v>
      </c>
      <c r="I35" s="41">
        <f>SUM(I20:I34)</f>
        <v>24.060000000000006</v>
      </c>
      <c r="J35" s="28"/>
      <c r="K35" s="41">
        <f>SUM(K20:K34)</f>
        <v>-75.29666666666665</v>
      </c>
      <c r="L35" s="41">
        <f>SUM(L20:L34)</f>
        <v>75.29666666666665</v>
      </c>
    </row>
  </sheetData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Willian de Araujo Rosa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Processo de Cross</dc:title>
  <dc:subject>Vigas de 3 e 4 vãos</dc:subject>
  <dc:creator>Willian de Araujo Rosa</dc:creator>
  <cp:keywords>Processo de Cross</cp:keywords>
  <dc:description/>
  <cp:lastModifiedBy>willian</cp:lastModifiedBy>
  <cp:lastPrinted>2004-11-16T21:24:11Z</cp:lastPrinted>
  <dcterms:created xsi:type="dcterms:W3CDTF">2002-11-13T22:47:02Z</dcterms:created>
  <dcterms:modified xsi:type="dcterms:W3CDTF">2006-03-25T16:03:40Z</dcterms:modified>
  <cp:category>Vigas hiperestáticas de 3 e 4 vãos</cp:category>
  <cp:version/>
  <cp:contentType/>
  <cp:contentStatus/>
</cp:coreProperties>
</file>